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iraoka0905\Desktop\"/>
    </mc:Choice>
  </mc:AlternateContent>
  <bookViews>
    <workbookView xWindow="0" yWindow="0" windowWidth="28800" windowHeight="12210"/>
  </bookViews>
  <sheets>
    <sheet name="基礎控除申告書所得算出" sheetId="1" r:id="rId1"/>
    <sheet name="計算シート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3" l="1"/>
  <c r="G24" i="3"/>
  <c r="F22" i="3"/>
  <c r="G23" i="3" s="1"/>
  <c r="B19" i="3"/>
  <c r="B18" i="3"/>
  <c r="B17" i="3"/>
  <c r="B16" i="3"/>
  <c r="B15" i="3"/>
  <c r="F10" i="3"/>
  <c r="F7" i="3"/>
  <c r="B11" i="1" s="1"/>
  <c r="F11" i="3" l="1"/>
  <c r="B14" i="1" s="1"/>
  <c r="B5" i="1"/>
  <c r="B7" i="1" l="1"/>
  <c r="B8" i="1" s="1"/>
</calcChain>
</file>

<file path=xl/sharedStrings.xml><?xml version="1.0" encoding="utf-8"?>
<sst xmlns="http://schemas.openxmlformats.org/spreadsheetml/2006/main" count="66" uniqueCount="36">
  <si>
    <t>年末調整用確認リストの計</t>
    <rPh sb="0" eb="2">
      <t>ネンマツ</t>
    </rPh>
    <rPh sb="2" eb="4">
      <t>チョウセイ</t>
    </rPh>
    <rPh sb="4" eb="5">
      <t>ヨウ</t>
    </rPh>
    <rPh sb="5" eb="7">
      <t>カクニン</t>
    </rPh>
    <rPh sb="11" eb="12">
      <t>ケイ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</si>
  <si>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</si>
  <si>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</si>
  <si>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１２月期末勤勉</t>
    <rPh sb="2" eb="3">
      <t>ガツ</t>
    </rPh>
    <rPh sb="3" eb="5">
      <t>キマツ</t>
    </rPh>
    <rPh sb="5" eb="7">
      <t>キンベン</t>
    </rPh>
    <phoneticPr fontId="1"/>
  </si>
  <si>
    <t>合計</t>
    <rPh sb="0" eb="2">
      <t>ゴウケイ</t>
    </rPh>
    <phoneticPr fontId="1"/>
  </si>
  <si>
    <t>見積額(参考）</t>
    <rPh sb="0" eb="2">
      <t>ミツモリ</t>
    </rPh>
    <rPh sb="2" eb="3">
      <t>ガク</t>
    </rPh>
    <rPh sb="4" eb="6">
      <t>サンコウ</t>
    </rPh>
    <phoneticPr fontId="1"/>
  </si>
  <si>
    <t>←6月期末勤勉手当の課税対象給与額を仮データとして入力</t>
    <rPh sb="2" eb="3">
      <t>ガツ</t>
    </rPh>
    <rPh sb="3" eb="7">
      <t>キマツキンベン</t>
    </rPh>
    <rPh sb="7" eb="9">
      <t>テアテ</t>
    </rPh>
    <rPh sb="10" eb="12">
      <t>カゼイ</t>
    </rPh>
    <rPh sb="12" eb="14">
      <t>タイショウ</t>
    </rPh>
    <rPh sb="14" eb="16">
      <t>キュウヨ</t>
    </rPh>
    <rPh sb="16" eb="17">
      <t>ガク</t>
    </rPh>
    <rPh sb="18" eb="19">
      <t>カリ</t>
    </rPh>
    <rPh sb="25" eb="27">
      <t>ニュウリョク</t>
    </rPh>
    <phoneticPr fontId="1"/>
  </si>
  <si>
    <r>
      <t>■[</t>
    </r>
    <r>
      <rPr>
        <u/>
        <sz val="18"/>
        <color rgb="FFFF0000"/>
        <rFont val="游ゴシック"/>
        <family val="3"/>
        <charset val="128"/>
        <scheme val="minor"/>
      </rPr>
      <t>令和２年版</t>
    </r>
    <r>
      <rPr>
        <u/>
        <sz val="18"/>
        <color theme="1"/>
        <rFont val="游ゴシック"/>
        <family val="3"/>
        <charset val="128"/>
        <scheme val="minor"/>
      </rPr>
      <t>]　給与所得控除額計算シート■</t>
    </r>
    <rPh sb="2" eb="3">
      <t>レイ</t>
    </rPh>
    <rPh sb="3" eb="4">
      <t>ワ</t>
    </rPh>
    <rPh sb="5" eb="6">
      <t>ネン</t>
    </rPh>
    <rPh sb="6" eb="7">
      <t>バン</t>
    </rPh>
    <rPh sb="9" eb="11">
      <t>キュウヨ</t>
    </rPh>
    <rPh sb="11" eb="13">
      <t>ショトク</t>
    </rPh>
    <rPh sb="13" eb="15">
      <t>コウジョ</t>
    </rPh>
    <rPh sb="15" eb="16">
      <t>ガク</t>
    </rPh>
    <rPh sb="16" eb="18">
      <t>ケイサン</t>
    </rPh>
    <phoneticPr fontId="1"/>
  </si>
  <si>
    <t>◆</t>
    <phoneticPr fontId="1"/>
  </si>
  <si>
    <t>調整控除がない場合</t>
    <rPh sb="0" eb="2">
      <t>チョウセイ</t>
    </rPh>
    <rPh sb="2" eb="4">
      <t>コウジョ</t>
    </rPh>
    <rPh sb="7" eb="9">
      <t>バアイ</t>
    </rPh>
    <phoneticPr fontId="1"/>
  </si>
  <si>
    <t>年収</t>
    <rPh sb="0" eb="2">
      <t>ネンシュウ</t>
    </rPh>
    <phoneticPr fontId="1"/>
  </si>
  <si>
    <t>円</t>
    <rPh sb="0" eb="1">
      <t>エン</t>
    </rPh>
    <phoneticPr fontId="1"/>
  </si>
  <si>
    <t>給与所得控除後の金額</t>
    <rPh sb="6" eb="7">
      <t>ゴ</t>
    </rPh>
    <rPh sb="8" eb="10">
      <t>キンガク</t>
    </rPh>
    <phoneticPr fontId="1"/>
  </si>
  <si>
    <t>850万円以上で調整控除がある場合</t>
    <rPh sb="3" eb="4">
      <t>マン</t>
    </rPh>
    <rPh sb="4" eb="7">
      <t>エンイジョウ</t>
    </rPh>
    <rPh sb="8" eb="10">
      <t>チョウセイ</t>
    </rPh>
    <rPh sb="10" eb="12">
      <t>コウジョ</t>
    </rPh>
    <rPh sb="15" eb="17">
      <t>バアイ</t>
    </rPh>
    <phoneticPr fontId="1"/>
  </si>
  <si>
    <t>給与等の収入金額
（給与所得の源泉徴収票の支払金額）</t>
    <rPh sb="2" eb="3">
      <t>トウ</t>
    </rPh>
    <rPh sb="4" eb="6">
      <t>シュウニュウ</t>
    </rPh>
    <rPh sb="6" eb="8">
      <t>キンガク</t>
    </rPh>
    <rPh sb="10" eb="12">
      <t>キュウヨ</t>
    </rPh>
    <rPh sb="12" eb="14">
      <t>ショトク</t>
    </rPh>
    <rPh sb="15" eb="17">
      <t>ゲンセン</t>
    </rPh>
    <rPh sb="17" eb="19">
      <t>チョウシュウ</t>
    </rPh>
    <rPh sb="19" eb="20">
      <t>ヒョウ</t>
    </rPh>
    <rPh sb="21" eb="23">
      <t>シハライ</t>
    </rPh>
    <rPh sb="23" eb="25">
      <t>キンガク</t>
    </rPh>
    <phoneticPr fontId="1"/>
  </si>
  <si>
    <t>給与所得控除額</t>
  </si>
  <si>
    <t>～</t>
    <phoneticPr fontId="1"/>
  </si>
  <si>
    <t>以下</t>
    <rPh sb="0" eb="2">
      <t>イカ</t>
    </rPh>
    <phoneticPr fontId="1"/>
  </si>
  <si>
    <t>円超</t>
    <rPh sb="0" eb="1">
      <t>エン</t>
    </rPh>
    <rPh sb="1" eb="2">
      <t>チョウ</t>
    </rPh>
    <phoneticPr fontId="1"/>
  </si>
  <si>
    <t>　収入金額</t>
    <phoneticPr fontId="1"/>
  </si>
  <si>
    <t>×</t>
    <phoneticPr fontId="1"/>
  </si>
  <si>
    <t>-</t>
    <phoneticPr fontId="1"/>
  </si>
  <si>
    <t>＋</t>
    <phoneticPr fontId="1"/>
  </si>
  <si>
    <t>円 （上限）</t>
    <phoneticPr fontId="1"/>
  </si>
  <si>
    <t>参考　計算</t>
    <rPh sb="0" eb="2">
      <t>サンコウ</t>
    </rPh>
    <rPh sb="3" eb="5">
      <t>ケイサン</t>
    </rPh>
    <phoneticPr fontId="1"/>
  </si>
  <si>
    <t>調整控除額端数あり</t>
    <rPh sb="0" eb="2">
      <t>チョウセイ</t>
    </rPh>
    <rPh sb="2" eb="4">
      <t>コウジョ</t>
    </rPh>
    <rPh sb="4" eb="5">
      <t>ガク</t>
    </rPh>
    <rPh sb="5" eb="7">
      <t>ハスウ</t>
    </rPh>
    <phoneticPr fontId="1"/>
  </si>
  <si>
    <t>調整控除額1円未満端数切り上げ</t>
    <rPh sb="0" eb="2">
      <t>チョウセイ</t>
    </rPh>
    <rPh sb="2" eb="4">
      <t>コウジョ</t>
    </rPh>
    <rPh sb="4" eb="5">
      <t>ガク</t>
    </rPh>
    <rPh sb="6" eb="7">
      <t>エン</t>
    </rPh>
    <rPh sb="7" eb="9">
      <t>ミマン</t>
    </rPh>
    <rPh sb="9" eb="11">
      <t>ハスウ</t>
    </rPh>
    <rPh sb="11" eb="12">
      <t>キ</t>
    </rPh>
    <rPh sb="13" eb="14">
      <t>ア</t>
    </rPh>
    <phoneticPr fontId="1"/>
  </si>
  <si>
    <t>1000万円超え調整控除額</t>
    <rPh sb="4" eb="6">
      <t>マンエン</t>
    </rPh>
    <rPh sb="6" eb="7">
      <t>コ</t>
    </rPh>
    <rPh sb="8" eb="10">
      <t>チョウセイ</t>
    </rPh>
    <rPh sb="10" eb="12">
      <t>コウジョ</t>
    </rPh>
    <rPh sb="12" eb="13">
      <t>ガク</t>
    </rPh>
    <phoneticPr fontId="1"/>
  </si>
  <si>
    <t>調整控除がない場合</t>
    <rPh sb="0" eb="2">
      <t>チョウセイ</t>
    </rPh>
    <rPh sb="2" eb="4">
      <t>コウジョ</t>
    </rPh>
    <rPh sb="7" eb="9">
      <t>バアイ</t>
    </rPh>
    <phoneticPr fontId="1"/>
  </si>
  <si>
    <t>所得金額</t>
    <rPh sb="0" eb="2">
      <t>ショトク</t>
    </rPh>
    <rPh sb="2" eb="4">
      <t>キンガク</t>
    </rPh>
    <phoneticPr fontId="1"/>
  </si>
  <si>
    <t>調整控除がなる場合</t>
    <rPh sb="0" eb="2">
      <t>チョウセイ</t>
    </rPh>
    <rPh sb="2" eb="4">
      <t>コウジョ</t>
    </rPh>
    <rPh sb="7" eb="9">
      <t>バアイ</t>
    </rPh>
    <phoneticPr fontId="1"/>
  </si>
  <si>
    <t>収入金額</t>
    <rPh sb="0" eb="2">
      <t>シュウニュウ</t>
    </rPh>
    <rPh sb="2" eb="4">
      <t>キンガク</t>
    </rPh>
    <phoneticPr fontId="1"/>
  </si>
  <si>
    <t>年間収入金額等算出</t>
    <rPh sb="0" eb="2">
      <t>ネンカン</t>
    </rPh>
    <rPh sb="2" eb="4">
      <t>シュウニュウ</t>
    </rPh>
    <rPh sb="4" eb="6">
      <t>キンガク</t>
    </rPh>
    <rPh sb="6" eb="7">
      <t>トウ</t>
    </rPh>
    <rPh sb="7" eb="9">
      <t>サンシュツ</t>
    </rPh>
    <phoneticPr fontId="1"/>
  </si>
  <si>
    <t>←10月の課税対象給与を仮データとして入力</t>
    <rPh sb="3" eb="4">
      <t>ガツ</t>
    </rPh>
    <rPh sb="5" eb="7">
      <t>カゼイ</t>
    </rPh>
    <rPh sb="7" eb="9">
      <t>タイショウ</t>
    </rPh>
    <rPh sb="9" eb="11">
      <t>キュウヨ</t>
    </rPh>
    <rPh sb="12" eb="13">
      <t>カリ</t>
    </rPh>
    <rPh sb="19" eb="21">
      <t>ニュウリョク</t>
    </rPh>
    <phoneticPr fontId="1"/>
  </si>
  <si>
    <t>←基礎控除申告書に収入欄に記入</t>
    <rPh sb="1" eb="8">
      <t>キソコウジョシンコクショ</t>
    </rPh>
    <rPh sb="9" eb="11">
      <t>シュウニュウ</t>
    </rPh>
    <rPh sb="11" eb="12">
      <t>ラン</t>
    </rPh>
    <rPh sb="13" eb="15">
      <t>キニュウ</t>
    </rPh>
    <phoneticPr fontId="1"/>
  </si>
  <si>
    <t>←基礎控除申告書に所得金額欄に記入</t>
    <rPh sb="1" eb="8">
      <t>キソコウジョシンコクショ</t>
    </rPh>
    <rPh sb="9" eb="11">
      <t>ショトク</t>
    </rPh>
    <rPh sb="11" eb="13">
      <t>キンガク</t>
    </rPh>
    <rPh sb="13" eb="14">
      <t>ラン</t>
    </rPh>
    <rPh sb="15" eb="1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</si>
</sst>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;[Red]\-#,##0\ 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8"/>
      <color theme="1"/>
      <name val="游ゴシック"/>
      <family val="3"/>
      <charset val="128"/>
      <scheme val="minor"/>
    </font>
    <font>
      <u/>
      <sz val="18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4" borderId="6" xfId="0" applyFill="1" applyBorder="1" applyAlignment="1">
      <alignment vertical="center" shrinkToFit="1"/>
    </xf>
    <xf numFmtId="0" fontId="3" fillId="4" borderId="8" xfId="0" applyFont="1" applyFill="1" applyBorder="1">
      <alignment vertical="center"/>
    </xf>
    <xf numFmtId="176" fontId="2" fillId="5" borderId="9" xfId="0" applyNumberFormat="1" applyFont="1" applyFill="1" applyBorder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38" fontId="0" fillId="0" borderId="24" xfId="1" applyFont="1" applyBorder="1" applyAlignment="1">
      <alignment horizontal="center" vertical="center"/>
    </xf>
    <xf numFmtId="38" fontId="0" fillId="8" borderId="24" xfId="1" applyFont="1" applyFill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8" borderId="26" xfId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7" xfId="0" applyBorder="1">
      <alignment vertical="center"/>
    </xf>
    <xf numFmtId="38" fontId="0" fillId="0" borderId="28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3" xfId="1" applyFont="1" applyBorder="1" applyAlignment="1">
      <alignment horizontal="center" vertical="center"/>
    </xf>
    <xf numFmtId="38" fontId="0" fillId="8" borderId="3" xfId="1" applyFont="1" applyFill="1" applyBorder="1" applyAlignment="1">
      <alignment vertical="center"/>
    </xf>
    <xf numFmtId="38" fontId="0" fillId="0" borderId="4" xfId="1" applyFont="1" applyBorder="1" applyAlignment="1">
      <alignment vertical="center"/>
    </xf>
    <xf numFmtId="0" fontId="0" fillId="0" borderId="29" xfId="0" applyBorder="1" applyAlignment="1">
      <alignment horizontal="left" vertical="center"/>
    </xf>
    <xf numFmtId="38" fontId="0" fillId="0" borderId="0" xfId="1" applyFont="1" applyFill="1" applyBorder="1" applyAlignment="1">
      <alignment horizontal="center" vertical="center"/>
    </xf>
    <xf numFmtId="9" fontId="0" fillId="8" borderId="0" xfId="2" applyFont="1" applyFill="1" applyBorder="1" applyAlignment="1">
      <alignment horizontal="center" vertical="center"/>
    </xf>
    <xf numFmtId="38" fontId="0" fillId="8" borderId="3" xfId="1" applyFont="1" applyFill="1" applyBorder="1">
      <alignment vertical="center"/>
    </xf>
    <xf numFmtId="38" fontId="0" fillId="0" borderId="4" xfId="1" applyFont="1" applyBorder="1">
      <alignment vertical="center"/>
    </xf>
    <xf numFmtId="0" fontId="0" fillId="0" borderId="2" xfId="0" applyBorder="1" applyAlignment="1">
      <alignment vertical="center"/>
    </xf>
    <xf numFmtId="38" fontId="0" fillId="0" borderId="3" xfId="1" applyFont="1" applyFill="1" applyBorder="1" applyAlignment="1">
      <alignment horizontal="center" vertical="center"/>
    </xf>
    <xf numFmtId="9" fontId="0" fillId="8" borderId="3" xfId="2" applyFont="1" applyFill="1" applyBorder="1" applyAlignment="1">
      <alignment horizontal="center" vertical="center"/>
    </xf>
    <xf numFmtId="38" fontId="0" fillId="0" borderId="32" xfId="1" applyFont="1" applyFill="1" applyBorder="1">
      <alignment vertical="center"/>
    </xf>
    <xf numFmtId="38" fontId="0" fillId="0" borderId="33" xfId="1" applyFont="1" applyBorder="1">
      <alignment vertical="center"/>
    </xf>
    <xf numFmtId="38" fontId="0" fillId="0" borderId="33" xfId="1" applyFont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14" xfId="0" applyBorder="1">
      <alignment vertical="center"/>
    </xf>
    <xf numFmtId="38" fontId="0" fillId="8" borderId="16" xfId="1" applyFont="1" applyFill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7" xfId="0" applyBorder="1">
      <alignment vertical="center"/>
    </xf>
    <xf numFmtId="176" fontId="0" fillId="7" borderId="34" xfId="0" applyNumberFormat="1" applyFill="1" applyBorder="1">
      <alignment vertical="center"/>
    </xf>
    <xf numFmtId="176" fontId="0" fillId="7" borderId="35" xfId="0" applyNumberFormat="1" applyFill="1" applyBorder="1">
      <alignment vertical="center"/>
    </xf>
    <xf numFmtId="0" fontId="6" fillId="0" borderId="0" xfId="0" applyFont="1" applyFill="1" applyBorder="1">
      <alignment vertical="center"/>
    </xf>
    <xf numFmtId="0" fontId="3" fillId="4" borderId="36" xfId="0" applyFont="1" applyFill="1" applyBorder="1">
      <alignment vertical="center"/>
    </xf>
    <xf numFmtId="176" fontId="2" fillId="5" borderId="37" xfId="0" applyNumberFormat="1" applyFont="1" applyFill="1" applyBorder="1">
      <alignment vertical="center"/>
    </xf>
    <xf numFmtId="0" fontId="3" fillId="4" borderId="38" xfId="0" applyFont="1" applyFill="1" applyBorder="1">
      <alignment vertical="center"/>
    </xf>
    <xf numFmtId="176" fontId="6" fillId="0" borderId="39" xfId="0" applyNumberFormat="1" applyFont="1" applyBorder="1">
      <alignment vertical="center"/>
    </xf>
    <xf numFmtId="38" fontId="6" fillId="0" borderId="40" xfId="0" applyNumberFormat="1" applyFont="1" applyBorder="1">
      <alignment vertical="center"/>
    </xf>
    <xf numFmtId="0" fontId="12" fillId="0" borderId="0" xfId="0" applyFont="1">
      <alignment vertical="center"/>
    </xf>
    <xf numFmtId="176" fontId="2" fillId="2" borderId="7" xfId="0" applyNumberFormat="1" applyFont="1" applyFill="1" applyBorder="1" applyProtection="1">
      <alignment vertical="center"/>
      <protection locked="0"/>
    </xf>
    <xf numFmtId="176" fontId="2" fillId="2" borderId="9" xfId="0" applyNumberFormat="1" applyFont="1" applyFill="1" applyBorder="1" applyProtection="1">
      <alignment vertical="center"/>
      <protection locked="0"/>
    </xf>
    <xf numFmtId="176" fontId="2" fillId="6" borderId="9" xfId="0" applyNumberFormat="1" applyFont="1" applyFill="1" applyBorder="1" applyProtection="1">
      <alignment vertical="center"/>
      <protection locked="0"/>
    </xf>
    <xf numFmtId="0" fontId="0" fillId="0" borderId="0" xfId="0" applyAlignment="1">
      <alignment horizontal="right" vertical="center" shrinkToFit="1"/>
    </xf>
    <xf numFmtId="0" fontId="13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0" fillId="6" borderId="11" xfId="1" applyFont="1" applyFill="1" applyBorder="1" applyAlignment="1" applyProtection="1">
      <alignment horizontal="right" vertical="center"/>
      <protection locked="0"/>
    </xf>
    <xf numFmtId="38" fontId="0" fillId="6" borderId="7" xfId="1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0" fillId="7" borderId="14" xfId="1" applyFont="1" applyFill="1" applyBorder="1" applyAlignment="1">
      <alignment horizontal="right" vertical="center"/>
    </xf>
    <xf numFmtId="38" fontId="0" fillId="7" borderId="15" xfId="1" applyFont="1" applyFill="1" applyBorder="1" applyAlignment="1">
      <alignment horizontal="right" vertical="center"/>
    </xf>
    <xf numFmtId="38" fontId="0" fillId="7" borderId="11" xfId="1" applyFont="1" applyFill="1" applyBorder="1" applyAlignment="1">
      <alignment horizontal="right" vertical="center"/>
    </xf>
    <xf numFmtId="38" fontId="0" fillId="7" borderId="7" xfId="1" applyFon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177" fontId="0" fillId="7" borderId="16" xfId="1" applyNumberFormat="1" applyFont="1" applyFill="1" applyBorder="1" applyAlignment="1">
      <alignment vertical="center"/>
    </xf>
    <xf numFmtId="177" fontId="0" fillId="7" borderId="17" xfId="1" applyNumberFormat="1" applyFont="1" applyFill="1" applyBorder="1" applyAlignment="1">
      <alignment vertical="center"/>
    </xf>
    <xf numFmtId="0" fontId="11" fillId="5" borderId="18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38" fontId="0" fillId="8" borderId="0" xfId="1" applyFont="1" applyFill="1" applyBorder="1" applyAlignment="1">
      <alignment horizontal="left" vertical="center"/>
    </xf>
    <xf numFmtId="38" fontId="0" fillId="8" borderId="30" xfId="1" applyFont="1" applyFill="1" applyBorder="1" applyAlignment="1">
      <alignment horizontal="left" vertical="center"/>
    </xf>
    <xf numFmtId="38" fontId="0" fillId="8" borderId="3" xfId="1" applyFont="1" applyFill="1" applyBorder="1" applyAlignment="1">
      <alignment horizontal="left" vertical="center"/>
    </xf>
    <xf numFmtId="38" fontId="0" fillId="8" borderId="31" xfId="1" applyFont="1" applyFill="1" applyBorder="1" applyAlignment="1">
      <alignment horizontal="left" vertical="center"/>
    </xf>
    <xf numFmtId="176" fontId="0" fillId="7" borderId="5" xfId="1" applyNumberFormat="1" applyFont="1" applyFill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B3" sqref="B3"/>
    </sheetView>
  </sheetViews>
  <sheetFormatPr defaultRowHeight="18.75" x14ac:dyDescent="0.4"/>
  <cols>
    <col min="1" max="1" width="20.125" customWidth="1"/>
    <col min="2" max="2" width="15.5" customWidth="1"/>
    <col min="3" max="3" width="13.625" customWidth="1"/>
    <col min="4" max="4" width="14.125" customWidth="1"/>
    <col min="5" max="6" width="13.625" customWidth="1"/>
  </cols>
  <sheetData>
    <row r="1" spans="1:5" ht="32.25" customHeight="1" x14ac:dyDescent="0.4">
      <c r="A1" s="51" t="s">
        <v>32</v>
      </c>
      <c r="B1" s="52"/>
    </row>
    <row r="2" spans="1:5" ht="28.5" customHeight="1" thickBot="1" x14ac:dyDescent="0.45">
      <c r="A2" s="40" t="s">
        <v>31</v>
      </c>
    </row>
    <row r="3" spans="1:5" ht="25.5" x14ac:dyDescent="0.4">
      <c r="A3" s="1" t="s">
        <v>0</v>
      </c>
      <c r="B3" s="47">
        <v>6472347</v>
      </c>
      <c r="D3" s="50"/>
      <c r="E3" s="50"/>
    </row>
    <row r="4" spans="1:5" ht="25.5" x14ac:dyDescent="0.4">
      <c r="A4" s="2" t="s">
        <v>1</v>
      </c>
      <c r="B4" s="48">
        <v>532454</v>
      </c>
      <c r="C4" s="46" t="s">
        <v>33</v>
      </c>
    </row>
    <row r="5" spans="1:5" ht="25.5" x14ac:dyDescent="0.4">
      <c r="A5" s="2" t="s">
        <v>2</v>
      </c>
      <c r="B5" s="3">
        <f>+B4</f>
        <v>532454</v>
      </c>
    </row>
    <row r="6" spans="1:5" ht="25.5" x14ac:dyDescent="0.4">
      <c r="A6" s="2" t="s">
        <v>3</v>
      </c>
      <c r="B6" s="49">
        <v>1155709</v>
      </c>
      <c r="C6" s="46" t="s">
        <v>6</v>
      </c>
    </row>
    <row r="7" spans="1:5" ht="26.25" thickBot="1" x14ac:dyDescent="0.45">
      <c r="A7" s="41" t="s">
        <v>4</v>
      </c>
      <c r="B7" s="42">
        <f>SUM(B3:B6)</f>
        <v>8692964</v>
      </c>
    </row>
    <row r="8" spans="1:5" ht="32.25" customHeight="1" thickTop="1" thickBot="1" x14ac:dyDescent="0.45">
      <c r="A8" s="43" t="s">
        <v>5</v>
      </c>
      <c r="B8" s="44">
        <f>ROUNDUP(B7,-4)</f>
        <v>8700000</v>
      </c>
      <c r="C8" s="46" t="s">
        <v>34</v>
      </c>
    </row>
    <row r="9" spans="1:5" ht="19.5" thickTop="1" x14ac:dyDescent="0.4"/>
    <row r="10" spans="1:5" ht="26.25" thickBot="1" x14ac:dyDescent="0.45">
      <c r="A10" s="40" t="s">
        <v>28</v>
      </c>
    </row>
    <row r="11" spans="1:5" ht="27" thickTop="1" thickBot="1" x14ac:dyDescent="0.45">
      <c r="A11" s="43" t="s">
        <v>29</v>
      </c>
      <c r="B11" s="45">
        <f>+計算シート!F7</f>
        <v>6750000</v>
      </c>
      <c r="C11" s="46" t="s">
        <v>35</v>
      </c>
    </row>
    <row r="12" spans="1:5" ht="19.5" customHeight="1" thickTop="1" x14ac:dyDescent="0.4"/>
    <row r="13" spans="1:5" ht="26.25" thickBot="1" x14ac:dyDescent="0.45">
      <c r="A13" s="40" t="s">
        <v>30</v>
      </c>
    </row>
    <row r="14" spans="1:5" ht="27" thickTop="1" thickBot="1" x14ac:dyDescent="0.45">
      <c r="A14" s="43" t="s">
        <v>29</v>
      </c>
      <c r="B14" s="45">
        <f>+計算シート!F11</f>
        <v>6730000</v>
      </c>
      <c r="C14" s="46" t="s">
        <v>35</v>
      </c>
    </row>
    <row r="15" spans="1:5" ht="19.5" thickTop="1" x14ac:dyDescent="0.4"/>
  </sheetData>
  <sheetProtection sheet="1" objects="1" scenarios="1"/>
  <mergeCells count="2">
    <mergeCell ref="D3:E3"/>
    <mergeCell ref="A1:B1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4"/>
  <sheetViews>
    <sheetView workbookViewId="0">
      <selection activeCell="F7" sqref="F7:G7"/>
    </sheetView>
  </sheetViews>
  <sheetFormatPr defaultRowHeight="18.75" x14ac:dyDescent="0.4"/>
  <cols>
    <col min="1" max="1" width="4.625" customWidth="1"/>
    <col min="2" max="2" width="10.25" bestFit="1" customWidth="1"/>
    <col min="3" max="3" width="5.25" bestFit="1" customWidth="1"/>
    <col min="4" max="4" width="3.375" bestFit="1" customWidth="1"/>
    <col min="5" max="5" width="9.25" bestFit="1" customWidth="1"/>
    <col min="6" max="6" width="5.25" bestFit="1" customWidth="1"/>
    <col min="7" max="7" width="10.25" bestFit="1" customWidth="1"/>
    <col min="8" max="8" width="3.375" bestFit="1" customWidth="1"/>
    <col min="9" max="9" width="4.5" bestFit="1" customWidth="1"/>
    <col min="10" max="10" width="3.375" customWidth="1"/>
    <col min="11" max="11" width="5.625" customWidth="1"/>
    <col min="12" max="12" width="3.5" customWidth="1"/>
  </cols>
  <sheetData>
    <row r="3" spans="1:12" ht="30" x14ac:dyDescent="0.4">
      <c r="B3" s="4" t="s">
        <v>7</v>
      </c>
    </row>
    <row r="5" spans="1:12" ht="24.75" thickBot="1" x14ac:dyDescent="0.45">
      <c r="A5" s="5" t="s">
        <v>8</v>
      </c>
      <c r="B5" s="6" t="s">
        <v>9</v>
      </c>
    </row>
    <row r="6" spans="1:12" x14ac:dyDescent="0.4">
      <c r="A6" s="7"/>
      <c r="B6" s="53" t="s">
        <v>10</v>
      </c>
      <c r="C6" s="54"/>
      <c r="D6" s="54"/>
      <c r="E6" s="54"/>
      <c r="F6" s="55">
        <f>+基礎控除申告書所得算出!B8</f>
        <v>8700000</v>
      </c>
      <c r="G6" s="56"/>
      <c r="H6" t="s">
        <v>11</v>
      </c>
    </row>
    <row r="7" spans="1:12" ht="19.5" thickBot="1" x14ac:dyDescent="0.45">
      <c r="A7" s="7"/>
      <c r="B7" s="57" t="s">
        <v>12</v>
      </c>
      <c r="C7" s="58"/>
      <c r="D7" s="58"/>
      <c r="E7" s="58"/>
      <c r="F7" s="59">
        <f>IF(F6&lt;=E14,MAX(F6-G14,0),IF(F6&lt;=E15,ROUNDDOWN(F6/4,-3)*4*(1-I15)+K15,IF(F6&lt;=E16,ROUNDDOWN(F6/4,-3)*4*(1-I16)-K16,IF(F6&lt;=E17,ROUNDDOWN(F6/4,-3)*4*(1-I17)-K17,IF(F6&lt;=E18,ROUNDDOWN(F6*(1-I18)-K18,0),IF(F6&gt;E18,F6-G19))))))</f>
        <v>6750000</v>
      </c>
      <c r="G7" s="60"/>
      <c r="H7" t="s">
        <v>11</v>
      </c>
    </row>
    <row r="8" spans="1:12" x14ac:dyDescent="0.4">
      <c r="A8" s="7"/>
      <c r="B8" s="8"/>
      <c r="C8" s="8"/>
      <c r="D8" s="8"/>
      <c r="E8" s="8"/>
      <c r="F8" s="8"/>
      <c r="G8" s="8"/>
    </row>
    <row r="9" spans="1:12" ht="24.75" thickBot="1" x14ac:dyDescent="0.45">
      <c r="A9" s="7" t="s">
        <v>8</v>
      </c>
      <c r="B9" s="6" t="s">
        <v>13</v>
      </c>
    </row>
    <row r="10" spans="1:12" x14ac:dyDescent="0.4">
      <c r="A10" s="7"/>
      <c r="B10" s="53" t="s">
        <v>10</v>
      </c>
      <c r="C10" s="54"/>
      <c r="D10" s="54"/>
      <c r="E10" s="54"/>
      <c r="F10" s="61">
        <f>IF(F6&lt;8500000,"",+F6)</f>
        <v>8700000</v>
      </c>
      <c r="G10" s="62"/>
      <c r="H10" t="s">
        <v>11</v>
      </c>
    </row>
    <row r="11" spans="1:12" ht="19.5" thickBot="1" x14ac:dyDescent="0.45">
      <c r="A11" s="7"/>
      <c r="B11" s="57" t="s">
        <v>12</v>
      </c>
      <c r="C11" s="58"/>
      <c r="D11" s="58"/>
      <c r="E11" s="58"/>
      <c r="F11" s="64">
        <f>IF(F6="","",IF(F6&lt;8500000,"",IF(F10&gt;10000000,F7-G24,F7-G23)))</f>
        <v>6730000</v>
      </c>
      <c r="G11" s="65"/>
      <c r="H11" t="s">
        <v>11</v>
      </c>
    </row>
    <row r="12" spans="1:12" ht="19.5" thickBot="1" x14ac:dyDescent="0.45">
      <c r="A12" s="7"/>
    </row>
    <row r="13" spans="1:12" ht="19.5" thickBot="1" x14ac:dyDescent="0.45">
      <c r="A13" s="7"/>
      <c r="B13" s="66" t="s">
        <v>14</v>
      </c>
      <c r="C13" s="67"/>
      <c r="D13" s="67"/>
      <c r="E13" s="67"/>
      <c r="F13" s="68"/>
      <c r="G13" s="69" t="s">
        <v>15</v>
      </c>
      <c r="H13" s="70"/>
      <c r="I13" s="70"/>
      <c r="J13" s="70"/>
      <c r="K13" s="70"/>
      <c r="L13" s="71"/>
    </row>
    <row r="14" spans="1:12" ht="19.5" thickTop="1" x14ac:dyDescent="0.4">
      <c r="A14" s="7"/>
      <c r="B14" s="9"/>
      <c r="C14" s="10"/>
      <c r="D14" s="11" t="s">
        <v>16</v>
      </c>
      <c r="E14" s="12">
        <v>1625000</v>
      </c>
      <c r="F14" s="13" t="s">
        <v>17</v>
      </c>
      <c r="G14" s="14">
        <v>550000</v>
      </c>
      <c r="H14" s="15" t="s">
        <v>11</v>
      </c>
      <c r="I14" s="15"/>
      <c r="J14" s="15"/>
      <c r="K14" s="15"/>
      <c r="L14" s="16"/>
    </row>
    <row r="15" spans="1:12" x14ac:dyDescent="0.4">
      <c r="A15" s="7"/>
      <c r="B15" s="17">
        <f>E14</f>
        <v>1625000</v>
      </c>
      <c r="C15" s="18" t="s">
        <v>18</v>
      </c>
      <c r="D15" s="19" t="s">
        <v>16</v>
      </c>
      <c r="E15" s="20">
        <v>1800000</v>
      </c>
      <c r="F15" s="21" t="s">
        <v>17</v>
      </c>
      <c r="G15" s="22" t="s">
        <v>19</v>
      </c>
      <c r="H15" s="23" t="s">
        <v>20</v>
      </c>
      <c r="I15" s="24">
        <v>0.4</v>
      </c>
      <c r="J15" s="23" t="s">
        <v>21</v>
      </c>
      <c r="K15" s="72">
        <v>100000</v>
      </c>
      <c r="L15" s="73"/>
    </row>
    <row r="16" spans="1:12" x14ac:dyDescent="0.4">
      <c r="A16" s="7"/>
      <c r="B16" s="17">
        <f>E15</f>
        <v>1800000</v>
      </c>
      <c r="C16" s="18" t="s">
        <v>18</v>
      </c>
      <c r="D16" s="19" t="s">
        <v>16</v>
      </c>
      <c r="E16" s="25">
        <v>3600000</v>
      </c>
      <c r="F16" s="26" t="s">
        <v>17</v>
      </c>
      <c r="G16" s="27" t="s">
        <v>19</v>
      </c>
      <c r="H16" s="28" t="s">
        <v>20</v>
      </c>
      <c r="I16" s="29">
        <v>0.3</v>
      </c>
      <c r="J16" s="28" t="s">
        <v>22</v>
      </c>
      <c r="K16" s="74">
        <v>80000</v>
      </c>
      <c r="L16" s="75"/>
    </row>
    <row r="17" spans="1:12" x14ac:dyDescent="0.4">
      <c r="A17" s="7"/>
      <c r="B17" s="17">
        <f>E16</f>
        <v>3600000</v>
      </c>
      <c r="C17" s="18" t="s">
        <v>18</v>
      </c>
      <c r="D17" s="19" t="s">
        <v>16</v>
      </c>
      <c r="E17" s="25">
        <v>6600000</v>
      </c>
      <c r="F17" s="26" t="s">
        <v>17</v>
      </c>
      <c r="G17" s="27" t="s">
        <v>19</v>
      </c>
      <c r="H17" s="28" t="s">
        <v>20</v>
      </c>
      <c r="I17" s="29">
        <v>0.2</v>
      </c>
      <c r="J17" s="28" t="s">
        <v>22</v>
      </c>
      <c r="K17" s="74">
        <v>440000</v>
      </c>
      <c r="L17" s="75"/>
    </row>
    <row r="18" spans="1:12" x14ac:dyDescent="0.4">
      <c r="A18" s="7"/>
      <c r="B18" s="17">
        <f>E17</f>
        <v>6600000</v>
      </c>
      <c r="C18" s="18" t="s">
        <v>18</v>
      </c>
      <c r="D18" s="19" t="s">
        <v>16</v>
      </c>
      <c r="E18" s="25">
        <v>8500000</v>
      </c>
      <c r="F18" s="26" t="s">
        <v>17</v>
      </c>
      <c r="G18" s="27" t="s">
        <v>19</v>
      </c>
      <c r="H18" s="28" t="s">
        <v>20</v>
      </c>
      <c r="I18" s="29">
        <v>0.1</v>
      </c>
      <c r="J18" s="28" t="s">
        <v>22</v>
      </c>
      <c r="K18" s="74">
        <v>1100000</v>
      </c>
      <c r="L18" s="75"/>
    </row>
    <row r="19" spans="1:12" ht="19.5" thickBot="1" x14ac:dyDescent="0.45">
      <c r="A19" s="7"/>
      <c r="B19" s="30">
        <f>E18</f>
        <v>8500000</v>
      </c>
      <c r="C19" s="31" t="s">
        <v>18</v>
      </c>
      <c r="D19" s="32" t="s">
        <v>16</v>
      </c>
      <c r="E19" s="33"/>
      <c r="F19" s="34"/>
      <c r="G19" s="35">
        <v>1950000</v>
      </c>
      <c r="H19" s="36" t="s">
        <v>23</v>
      </c>
      <c r="I19" s="36"/>
      <c r="J19" s="33"/>
      <c r="K19" s="36"/>
      <c r="L19" s="37"/>
    </row>
    <row r="20" spans="1:12" x14ac:dyDescent="0.4">
      <c r="A20" s="7"/>
    </row>
    <row r="21" spans="1:12" ht="19.5" thickBot="1" x14ac:dyDescent="0.45">
      <c r="B21" t="s">
        <v>24</v>
      </c>
    </row>
    <row r="22" spans="1:12" ht="19.5" thickBot="1" x14ac:dyDescent="0.45">
      <c r="B22" s="63" t="s">
        <v>25</v>
      </c>
      <c r="C22" s="63"/>
      <c r="D22" s="63"/>
      <c r="E22" s="63"/>
      <c r="F22" s="76">
        <f>+(F6-8500000)*0.1</f>
        <v>20000</v>
      </c>
      <c r="G22" s="76"/>
    </row>
    <row r="23" spans="1:12" ht="19.5" thickBot="1" x14ac:dyDescent="0.45">
      <c r="B23" s="63" t="s">
        <v>26</v>
      </c>
      <c r="C23" s="63"/>
      <c r="D23" s="63"/>
      <c r="E23" s="63"/>
      <c r="F23" s="38"/>
      <c r="G23" s="39">
        <f>ROUNDUP(F22,0)</f>
        <v>20000</v>
      </c>
    </row>
    <row r="24" spans="1:12" ht="19.5" thickBot="1" x14ac:dyDescent="0.45">
      <c r="B24" s="63" t="s">
        <v>27</v>
      </c>
      <c r="C24" s="63"/>
      <c r="D24" s="63"/>
      <c r="E24" s="63"/>
      <c r="F24" s="38"/>
      <c r="G24" s="39">
        <f>(10000000-8500000)*0.1</f>
        <v>150000</v>
      </c>
    </row>
  </sheetData>
  <mergeCells count="18">
    <mergeCell ref="B24:E24"/>
    <mergeCell ref="B11:E11"/>
    <mergeCell ref="F11:G11"/>
    <mergeCell ref="B13:F13"/>
    <mergeCell ref="G13:L13"/>
    <mergeCell ref="K15:L15"/>
    <mergeCell ref="K16:L16"/>
    <mergeCell ref="K17:L17"/>
    <mergeCell ref="K18:L18"/>
    <mergeCell ref="B22:E22"/>
    <mergeCell ref="F22:G22"/>
    <mergeCell ref="B23:E23"/>
    <mergeCell ref="B6:E6"/>
    <mergeCell ref="F6:G6"/>
    <mergeCell ref="B7:E7"/>
    <mergeCell ref="F7:G7"/>
    <mergeCell ref="B10:E10"/>
    <mergeCell ref="F10:G10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基礎控除申告書所得算出</vt:lpstr>
      <vt:lpstr>計算シート</vt:lpstr>
    </vt:vector>
  </TitlesOfParts>
  <Company>白岡市教育委員会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shiraoka0905</dc:creator>
  <cp:lastModifiedBy>shiraoka0905</cp:lastModifiedBy>
  <cp:lastPrinted>2020-10-20T07:24:03Z</cp:lastPrinted>
  <dcterms:created xsi:type="dcterms:W3CDTF">2017-05-31T23:59:30Z</dcterms:created>
  <dcterms:modified xsi:type="dcterms:W3CDTF">2020-10-20T07:42:04Z</dcterms:modified>
</cp:coreProperties>
</file>